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АнализКл!$A$7:$J$23</definedName>
    <definedName name="_xlnm.Print_Area" localSheetId="3">АнализОО!$A$7:$K$23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16" i="25" l="1"/>
  <c r="I15" i="25"/>
  <c r="I14" i="25"/>
  <c r="I13" i="25"/>
  <c r="I12" i="25"/>
  <c r="I11" i="25"/>
  <c r="H16" i="25"/>
  <c r="H15" i="25"/>
  <c r="H14" i="25"/>
  <c r="H13" i="25"/>
  <c r="H12" i="25"/>
  <c r="H11" i="25"/>
  <c r="C10" i="27" l="1"/>
  <c r="D10" i="27"/>
  <c r="E10" i="27"/>
  <c r="F10" i="27"/>
  <c r="M4" i="27" l="1"/>
  <c r="M6" i="27" s="1"/>
  <c r="N4" i="27"/>
  <c r="N6" i="27" s="1"/>
  <c r="M5" i="27"/>
  <c r="N5" i="27"/>
  <c r="C12" i="27"/>
  <c r="B13" i="27" l="1"/>
  <c r="C13" i="27"/>
  <c r="D13" i="27"/>
  <c r="E13" i="27"/>
  <c r="F13" i="27"/>
  <c r="G13" i="27"/>
  <c r="B14" i="27"/>
  <c r="C14" i="27"/>
  <c r="D14" i="27"/>
  <c r="E14" i="27"/>
  <c r="F14" i="27"/>
  <c r="G14" i="27"/>
  <c r="B15" i="27"/>
  <c r="C15" i="27"/>
  <c r="D15" i="27"/>
  <c r="E15" i="27"/>
  <c r="F15" i="27"/>
  <c r="G15" i="27"/>
  <c r="B16" i="27"/>
  <c r="C16" i="27"/>
  <c r="D16" i="27"/>
  <c r="E16" i="27"/>
  <c r="F16" i="27"/>
  <c r="G16" i="27"/>
  <c r="G12" i="27" l="1"/>
  <c r="F12" i="27"/>
  <c r="E12" i="27"/>
  <c r="D12" i="27"/>
  <c r="B12" i="27"/>
  <c r="D11" i="27"/>
  <c r="E11" i="27"/>
  <c r="F11" i="27"/>
  <c r="G11" i="27"/>
  <c r="C11" i="27"/>
  <c r="C7" i="27"/>
  <c r="L5" i="27"/>
  <c r="L4" i="27"/>
  <c r="L6" i="27" s="1"/>
  <c r="K5" i="27"/>
  <c r="K4" i="27"/>
  <c r="K6" i="27" s="1"/>
  <c r="D5" i="27" l="1"/>
  <c r="E5" i="27"/>
  <c r="F5" i="27"/>
  <c r="G5" i="27"/>
  <c r="H5" i="27"/>
  <c r="I5" i="27"/>
  <c r="J5" i="27"/>
  <c r="C5" i="27"/>
  <c r="I16" i="27" l="1"/>
  <c r="H16" i="27" s="1"/>
  <c r="B11" i="27"/>
  <c r="D4" i="27" l="1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4" i="27"/>
  <c r="I6" i="27" s="1"/>
  <c r="J4" i="27"/>
  <c r="J6" i="27" s="1"/>
  <c r="F9" i="27"/>
  <c r="J16" i="27" s="1"/>
  <c r="B19" i="27"/>
  <c r="B20" i="27"/>
  <c r="B21" i="27"/>
  <c r="B22" i="27"/>
  <c r="J15" i="27" l="1"/>
  <c r="J14" i="27"/>
  <c r="J12" i="27"/>
  <c r="J13" i="27" l="1"/>
  <c r="J11" i="27"/>
  <c r="F9" i="25"/>
  <c r="J15" i="25" l="1"/>
  <c r="J12" i="25"/>
  <c r="J16" i="25"/>
  <c r="J13" i="25"/>
  <c r="J14" i="25"/>
  <c r="J11" i="25"/>
  <c r="B20" i="25"/>
  <c r="B21" i="25"/>
  <c r="B22" i="25"/>
  <c r="B1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D5" i="9"/>
  <c r="AC5" i="9"/>
  <c r="AB5" i="9"/>
  <c r="AA5" i="9"/>
  <c r="Z5" i="9"/>
  <c r="Y5" i="9"/>
  <c r="X5" i="9"/>
  <c r="W5" i="9"/>
  <c r="V5" i="9"/>
  <c r="U5" i="9"/>
  <c r="U2" i="9" s="1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F1" i="9"/>
  <c r="A1" i="9"/>
  <c r="F2" i="9" l="1"/>
  <c r="J2" i="9"/>
  <c r="N2" i="9"/>
  <c r="R2" i="9"/>
  <c r="G2" i="9"/>
  <c r="K2" i="9"/>
  <c r="O2" i="9"/>
  <c r="S2" i="9"/>
  <c r="E2" i="9"/>
  <c r="M2" i="9"/>
  <c r="Q2" i="9"/>
  <c r="I2" i="9"/>
  <c r="H2" i="9"/>
  <c r="T2" i="9"/>
  <c r="L2" i="9"/>
  <c r="P2" i="9"/>
</calcChain>
</file>

<file path=xl/sharedStrings.xml><?xml version="1.0" encoding="utf-8"?>
<sst xmlns="http://schemas.openxmlformats.org/spreadsheetml/2006/main" count="180" uniqueCount="105">
  <si>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</si>
  <si>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</si>
  <si>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</si>
  <si>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</si>
  <si>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</si>
  <si>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</si>
  <si>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</si>
  <si>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</si>
  <si>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</si>
  <si>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</si>
  <si>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</si>
  <si>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</si>
  <si>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</si>
  <si>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</si>
  <si>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</si>
  <si>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</si>
  <si>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</si>
  <si>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</si>
  <si>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</si>
  <si>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</si>
  <si>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</si>
  <si>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</si>
  <si>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</si>
  <si>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</si>
  <si>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</si>
  <si>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</si>
  <si>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</si>
  <si>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</si>
  <si>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</si>
  <si>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</si>
  <si>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</si>
  <si>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</si>
  <si>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</si>
  <si>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</si>
  <si>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</si>
  <si>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</si>
  <si>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</si>
  <si>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</si>
  <si>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</si>
  <si>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</si>
  <si>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</si>
  <si>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</si>
  <si>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</si>
  <si>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</si>
  <si>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</si>
  <si>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</si>
  <si>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</si>
  <si>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</si>
  <si>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</si>
  <si>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</si>
  <si>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</si>
  <si>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</si>
  <si>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</si>
  <si>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</si>
  <si>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</si>
  <si>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</si>
  <si>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</si>
  <si>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</si>
  <si>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</si>
  <si>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</si>
  <si>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</si>
  <si>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</si>
  <si>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</si>
  <si>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</si>
  <si>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</si>
  <si>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</si>
  <si>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</si>
  <si>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</si>
  <si>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</si>
  <si>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</si>
  <si>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</si>
  <si>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</si>
  <si>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</si>
  <si>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</si>
  <si>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</si>
  <si>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</si>
  <si>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</si>
  <si>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</si>
  <si>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</si>
  <si>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</si>
  <si>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</si>
  <si>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</si>
  <si>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Б</t>
  </si>
  <si>
    <t>Уровень сложности задания</t>
  </si>
  <si>
    <t>5
1 б</t>
  </si>
  <si>
    <t>5
2 б</t>
  </si>
  <si>
    <t>6
1 б</t>
  </si>
  <si>
    <t>6
2 б</t>
  </si>
  <si>
    <t>6
3 б</t>
  </si>
  <si>
    <t>6
4 б</t>
  </si>
  <si>
    <t>КДР по обществознанию (10 кл.) 15.03.2019</t>
  </si>
  <si>
    <t>Проверяемые элементы содержания</t>
  </si>
  <si>
    <t>Код контролируемого  элемента</t>
  </si>
  <si>
    <t>Код проверяемого  умения</t>
  </si>
  <si>
    <t>Сведения по теории и истории литературы</t>
  </si>
  <si>
    <t>5
3 б</t>
  </si>
  <si>
    <t>5
4 б</t>
  </si>
  <si>
    <t>Роль и место данного фрагмента в эпическом произведении; тематика,
проблематика и образность лирического произведения</t>
  </si>
  <si>
    <t>Включение анализируемого материала в литературный контекст</t>
  </si>
  <si>
    <t>1.1-1.14</t>
  </si>
  <si>
    <t>2.1, 4.2, 4.11, 5.4</t>
  </si>
  <si>
    <t>2.1-8.3</t>
  </si>
  <si>
    <t>1.1, 1.2, 1.5, 1.6, 2.1, 2.2, 2.5, 3.1</t>
  </si>
  <si>
    <t>2.4, 2.5, 2.6, 2.8, 2.9, 3.1</t>
  </si>
  <si>
    <t>1.4, 2.4, 2.7, 2.9, 3.1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</si>
</sst>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18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4" t="s">
        <v>52</v>
      </c>
      <c r="B3" s="105" t="s">
        <v>49</v>
      </c>
      <c r="C3" s="107" t="s">
        <v>48</v>
      </c>
      <c r="D3" s="111" t="s">
        <v>55</v>
      </c>
      <c r="E3" s="113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04" t="s">
        <v>57</v>
      </c>
      <c r="W3" s="114"/>
      <c r="X3" s="114"/>
      <c r="Y3" s="114"/>
      <c r="Z3" s="104" t="s">
        <v>59</v>
      </c>
      <c r="AA3" s="114"/>
      <c r="AB3" s="114"/>
      <c r="AC3" s="114"/>
      <c r="AD3" s="109" t="s">
        <v>58</v>
      </c>
    </row>
    <row r="4" spans="1:30" ht="16.5" thickBot="1" x14ac:dyDescent="0.3">
      <c r="A4" s="104"/>
      <c r="B4" s="106"/>
      <c r="C4" s="108"/>
      <c r="D4" s="11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0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3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69</v>
      </c>
      <c r="C2" s="60"/>
      <c r="D2" s="60"/>
      <c r="E2" s="60"/>
      <c r="F2" s="60"/>
      <c r="G2" s="60"/>
      <c r="H2" s="60"/>
    </row>
    <row r="3" spans="2:10" x14ac:dyDescent="0.25">
      <c r="C3" s="64">
        <v>1</v>
      </c>
      <c r="D3" s="65">
        <v>2</v>
      </c>
      <c r="E3" s="64">
        <v>3</v>
      </c>
      <c r="F3" s="65">
        <v>4</v>
      </c>
      <c r="G3" s="64">
        <v>5</v>
      </c>
      <c r="H3" s="65">
        <v>6</v>
      </c>
    </row>
    <row r="4" spans="2:10" x14ac:dyDescent="0.25">
      <c r="C4" s="70"/>
      <c r="D4" s="61"/>
      <c r="E4" s="61"/>
      <c r="F4" s="61"/>
      <c r="G4" s="61"/>
      <c r="H4" s="61"/>
      <c r="I4" s="61"/>
      <c r="J4" s="61"/>
    </row>
    <row r="5" spans="2:10" x14ac:dyDescent="0.25">
      <c r="C5" s="70"/>
      <c r="D5" s="61"/>
      <c r="E5" s="61"/>
      <c r="F5" s="61"/>
      <c r="G5" s="61"/>
      <c r="H5" s="61"/>
      <c r="I5" s="61"/>
      <c r="J5" s="61"/>
    </row>
    <row r="6" spans="2:10" x14ac:dyDescent="0.25">
      <c r="C6" s="70"/>
      <c r="D6" s="61"/>
      <c r="E6" s="61"/>
      <c r="F6" s="61"/>
      <c r="G6" s="61"/>
      <c r="H6" s="61"/>
      <c r="I6" s="61"/>
      <c r="J6" s="61"/>
    </row>
    <row r="7" spans="2:10" x14ac:dyDescent="0.25">
      <c r="C7" s="84" t="s">
        <v>90</v>
      </c>
      <c r="D7" s="85"/>
      <c r="E7" s="85"/>
      <c r="F7" s="85"/>
      <c r="G7" s="85"/>
      <c r="H7" s="61"/>
      <c r="I7" s="61"/>
      <c r="J7" s="61"/>
    </row>
    <row r="8" spans="2:10" x14ac:dyDescent="0.25">
      <c r="B8" s="55"/>
      <c r="C8" s="84" t="s">
        <v>70</v>
      </c>
      <c r="D8" s="84" t="s">
        <v>71</v>
      </c>
      <c r="E8" s="84"/>
      <c r="F8" s="84"/>
      <c r="G8" s="84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7" t="s">
        <v>60</v>
      </c>
      <c r="C10" s="63" t="s">
        <v>91</v>
      </c>
      <c r="D10" s="63" t="s">
        <v>92</v>
      </c>
      <c r="E10" s="63" t="s">
        <v>93</v>
      </c>
      <c r="F10" s="63" t="s">
        <v>83</v>
      </c>
      <c r="G10" s="63" t="s">
        <v>62</v>
      </c>
      <c r="H10" s="63" t="s">
        <v>61</v>
      </c>
      <c r="I10" s="63" t="s">
        <v>63</v>
      </c>
      <c r="J10" s="63" t="s">
        <v>74</v>
      </c>
    </row>
    <row r="11" spans="2:10" ht="31.5" x14ac:dyDescent="0.25">
      <c r="B11" s="86">
        <v>1</v>
      </c>
      <c r="C11" s="90" t="s">
        <v>94</v>
      </c>
      <c r="D11" s="91" t="s">
        <v>99</v>
      </c>
      <c r="E11" s="92" t="s">
        <v>102</v>
      </c>
      <c r="F11" s="93" t="s">
        <v>82</v>
      </c>
      <c r="G11" s="95">
        <v>1</v>
      </c>
      <c r="H11" s="88" t="str">
        <f t="shared" ref="H11:H16" si="0">IF(I11="","",I11*G11)</f>
        <v/>
      </c>
      <c r="I11" s="89" t="str">
        <f>IF($C$2="","",$C$2)</f>
        <v/>
      </c>
      <c r="J11" s="87" t="str">
        <f t="shared" ref="J11:J16" si="1">IF(I11="",$F$9,IF(I11&gt;=$A$23,$C$23,IF(I11&gt;=$A$22,$C$22,IF(I11&gt;=$A$21,$C$21,IF(I11&gt;=$A$20,$C$20,$C$19)))))</f>
        <v>Введите уровень успешности каждого задания</v>
      </c>
    </row>
    <row r="12" spans="2:10" ht="31.5" x14ac:dyDescent="0.25">
      <c r="B12" s="86">
        <v>2</v>
      </c>
      <c r="C12" s="90" t="s">
        <v>94</v>
      </c>
      <c r="D12" s="91" t="s">
        <v>99</v>
      </c>
      <c r="E12" s="92" t="s">
        <v>102</v>
      </c>
      <c r="F12" s="93" t="s">
        <v>82</v>
      </c>
      <c r="G12" s="95">
        <v>1</v>
      </c>
      <c r="H12" s="88" t="str">
        <f t="shared" si="0"/>
        <v/>
      </c>
      <c r="I12" s="89" t="str">
        <f>IF($D$2="","",$D$2)</f>
        <v/>
      </c>
      <c r="J12" s="87" t="str">
        <f t="shared" si="1"/>
        <v>Введите уровень успешности каждого задания</v>
      </c>
    </row>
    <row r="13" spans="2:10" ht="31.5" x14ac:dyDescent="0.25">
      <c r="B13" s="86">
        <v>3</v>
      </c>
      <c r="C13" s="94" t="s">
        <v>94</v>
      </c>
      <c r="D13" s="91" t="s">
        <v>99</v>
      </c>
      <c r="E13" s="92" t="s">
        <v>102</v>
      </c>
      <c r="F13" s="93" t="s">
        <v>82</v>
      </c>
      <c r="G13" s="95">
        <v>1</v>
      </c>
      <c r="H13" s="88" t="str">
        <f t="shared" si="0"/>
        <v/>
      </c>
      <c r="I13" s="89" t="str">
        <f>IF($E$2="","",$E$2)</f>
        <v/>
      </c>
      <c r="J13" s="87" t="str">
        <f t="shared" si="1"/>
        <v>Введите уровень успешности каждого задания</v>
      </c>
    </row>
    <row r="14" spans="2:10" ht="31.5" x14ac:dyDescent="0.25">
      <c r="B14" s="86">
        <v>4</v>
      </c>
      <c r="C14" s="94" t="s">
        <v>94</v>
      </c>
      <c r="D14" s="91" t="s">
        <v>99</v>
      </c>
      <c r="E14" s="92" t="s">
        <v>102</v>
      </c>
      <c r="F14" s="93" t="s">
        <v>82</v>
      </c>
      <c r="G14" s="95">
        <v>1</v>
      </c>
      <c r="H14" s="88" t="str">
        <f t="shared" si="0"/>
        <v/>
      </c>
      <c r="I14" s="89" t="str">
        <f>IF($F$2="","",$F$2)</f>
        <v/>
      </c>
      <c r="J14" s="87" t="str">
        <f t="shared" si="1"/>
        <v>Введите уровень успешности каждого задания</v>
      </c>
    </row>
    <row r="15" spans="2:10" ht="63" x14ac:dyDescent="0.25">
      <c r="B15" s="86">
        <v>5</v>
      </c>
      <c r="C15" s="94" t="s">
        <v>97</v>
      </c>
      <c r="D15" s="91" t="s">
        <v>100</v>
      </c>
      <c r="E15" s="92" t="s">
        <v>103</v>
      </c>
      <c r="F15" s="93" t="s">
        <v>76</v>
      </c>
      <c r="G15" s="95">
        <v>4</v>
      </c>
      <c r="H15" s="88" t="str">
        <f t="shared" si="0"/>
        <v/>
      </c>
      <c r="I15" s="89" t="str">
        <f>IF($G$2="","",$G$2)</f>
        <v/>
      </c>
      <c r="J15" s="87" t="str">
        <f t="shared" si="1"/>
        <v>Введите уровень успешности каждого задания</v>
      </c>
    </row>
    <row r="16" spans="2:10" ht="31.5" x14ac:dyDescent="0.25">
      <c r="B16" s="86">
        <v>6</v>
      </c>
      <c r="C16" s="94" t="s">
        <v>98</v>
      </c>
      <c r="D16" s="91" t="s">
        <v>101</v>
      </c>
      <c r="E16" s="92" t="s">
        <v>104</v>
      </c>
      <c r="F16" s="93" t="s">
        <v>76</v>
      </c>
      <c r="G16" s="95">
        <v>4</v>
      </c>
      <c r="H16" s="88" t="str">
        <f t="shared" si="0"/>
        <v/>
      </c>
      <c r="I16" s="89" t="str">
        <f>IF($H$2="","",$H$2)</f>
        <v/>
      </c>
      <c r="J16" s="87" t="str">
        <f t="shared" si="1"/>
        <v>Введите уровень успешности каждого задания</v>
      </c>
    </row>
    <row r="18" spans="1:3" ht="15.75" x14ac:dyDescent="0.25">
      <c r="A18" t="s">
        <v>73</v>
      </c>
      <c r="B18" t="s">
        <v>72</v>
      </c>
      <c r="C18" s="57" t="s">
        <v>64</v>
      </c>
    </row>
    <row r="19" spans="1:3" ht="15.75" x14ac:dyDescent="0.25">
      <c r="A19" s="56">
        <v>0</v>
      </c>
      <c r="B19" s="56">
        <f>A20-0.01</f>
        <v>0.28999999999999998</v>
      </c>
      <c r="C19" s="58" t="s">
        <v>65</v>
      </c>
    </row>
    <row r="20" spans="1:3" ht="15.75" x14ac:dyDescent="0.25">
      <c r="A20" s="56">
        <v>0.3</v>
      </c>
      <c r="B20" s="56">
        <f t="shared" ref="B20:B22" si="2">A21-0.01</f>
        <v>0.49</v>
      </c>
      <c r="C20" s="58" t="s">
        <v>66</v>
      </c>
    </row>
    <row r="21" spans="1:3" ht="15.75" x14ac:dyDescent="0.25">
      <c r="A21" s="56">
        <v>0.5</v>
      </c>
      <c r="B21" s="56">
        <f t="shared" si="2"/>
        <v>0.69</v>
      </c>
      <c r="C21" s="58" t="s">
        <v>75</v>
      </c>
    </row>
    <row r="22" spans="1:3" ht="15.75" x14ac:dyDescent="0.25">
      <c r="A22" s="56">
        <v>0.7</v>
      </c>
      <c r="B22" s="56">
        <f t="shared" si="2"/>
        <v>0.89</v>
      </c>
      <c r="C22" s="58" t="s">
        <v>67</v>
      </c>
    </row>
    <row r="23" spans="1:3" ht="15.75" x14ac:dyDescent="0.25">
      <c r="A23" s="56">
        <v>0.9</v>
      </c>
      <c r="B23" s="56">
        <v>1</v>
      </c>
      <c r="C23" s="58" t="s">
        <v>68</v>
      </c>
    </row>
  </sheetData>
  <sheetProtection password="F325" sheet="1" objects="1" scenarios="1" formatColumns="0" formatRows="0"/>
  <conditionalFormatting sqref="A19:C20 J11:J16">
    <cfRule type="expression" dxfId="1" priority="2">
      <formula>$I11&lt;$A$21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="70" zoomScaleNormal="70" workbookViewId="0">
      <selection activeCell="C2" sqref="C2:N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4" ht="15.75" customHeight="1" thickBot="1" x14ac:dyDescent="0.3">
      <c r="C1" s="115" t="s">
        <v>81</v>
      </c>
      <c r="D1" s="116"/>
      <c r="E1" s="116"/>
      <c r="F1" s="116"/>
      <c r="G1" s="116"/>
      <c r="H1" s="116"/>
      <c r="I1" s="116"/>
      <c r="J1" s="117"/>
    </row>
    <row r="2" spans="2:14" s="82" customFormat="1" ht="15.75" thickBot="1" x14ac:dyDescent="0.3">
      <c r="B2" s="83" t="s">
        <v>69</v>
      </c>
      <c r="C2" s="118">
        <v>75</v>
      </c>
      <c r="D2" s="118">
        <v>83.333333333333343</v>
      </c>
      <c r="E2" s="118">
        <v>100</v>
      </c>
      <c r="F2" s="118">
        <v>75</v>
      </c>
      <c r="G2" s="118">
        <v>8.3333333333333321</v>
      </c>
      <c r="H2" s="118">
        <v>16.666666666666664</v>
      </c>
      <c r="I2" s="118">
        <v>58.333333333333336</v>
      </c>
      <c r="J2" s="118">
        <v>16.666666666666664</v>
      </c>
      <c r="K2" s="118">
        <v>0</v>
      </c>
      <c r="L2" s="118">
        <v>33.333333333333329</v>
      </c>
      <c r="M2" s="118">
        <v>25</v>
      </c>
      <c r="N2" s="118">
        <v>8.3333333333333321</v>
      </c>
    </row>
    <row r="3" spans="2:14" ht="26.25" thickBot="1" x14ac:dyDescent="0.3">
      <c r="C3" s="96">
        <v>1</v>
      </c>
      <c r="D3" s="97">
        <v>2</v>
      </c>
      <c r="E3" s="96">
        <v>3</v>
      </c>
      <c r="F3" s="97">
        <v>4</v>
      </c>
      <c r="G3" s="96" t="s">
        <v>84</v>
      </c>
      <c r="H3" s="96" t="s">
        <v>85</v>
      </c>
      <c r="I3" s="96" t="s">
        <v>95</v>
      </c>
      <c r="J3" s="96" t="s">
        <v>96</v>
      </c>
      <c r="K3" s="97" t="s">
        <v>86</v>
      </c>
      <c r="L3" s="97" t="s">
        <v>87</v>
      </c>
      <c r="M3" s="97" t="s">
        <v>88</v>
      </c>
      <c r="N3" s="97" t="s">
        <v>89</v>
      </c>
    </row>
    <row r="4" spans="2:14" x14ac:dyDescent="0.25">
      <c r="B4" s="81" t="s">
        <v>80</v>
      </c>
      <c r="C4" s="80">
        <f t="shared" ref="C4:L4" si="0">IF(LEN(C3)&lt;4,1,1*LEFT(RIGHT(C3,3),1))</f>
        <v>1</v>
      </c>
      <c r="D4" s="80">
        <f t="shared" si="0"/>
        <v>1</v>
      </c>
      <c r="E4" s="80">
        <f t="shared" si="0"/>
        <v>1</v>
      </c>
      <c r="F4" s="80">
        <f t="shared" si="0"/>
        <v>1</v>
      </c>
      <c r="G4" s="80">
        <f t="shared" si="0"/>
        <v>1</v>
      </c>
      <c r="H4" s="80">
        <f t="shared" si="0"/>
        <v>2</v>
      </c>
      <c r="I4" s="80">
        <f t="shared" si="0"/>
        <v>3</v>
      </c>
      <c r="J4" s="80">
        <f t="shared" si="0"/>
        <v>4</v>
      </c>
      <c r="K4" s="80">
        <f t="shared" si="0"/>
        <v>1</v>
      </c>
      <c r="L4" s="80">
        <f t="shared" si="0"/>
        <v>2</v>
      </c>
      <c r="M4" s="80">
        <f t="shared" ref="M4:N4" si="1">IF(LEN(M3)&lt;4,1,1*LEFT(RIGHT(M3,3),1))</f>
        <v>3</v>
      </c>
      <c r="N4" s="80">
        <f t="shared" si="1"/>
        <v>4</v>
      </c>
    </row>
    <row r="5" spans="2:14" x14ac:dyDescent="0.25">
      <c r="B5" s="81" t="s">
        <v>79</v>
      </c>
      <c r="C5" s="80">
        <f>IF(LEN(C3)&lt;4,C3,IF(LEN(C3)&lt;8,LEFT(C3,LEN(C3)-4),LEFT(C3,LEN(C3)-8)))</f>
        <v>1</v>
      </c>
      <c r="D5" s="80">
        <f t="shared" ref="D5:L5" si="2">IF(LEN(D3)&lt;4,D3,IF(LEN(D3)&lt;8,LEFT(D3,LEN(D3)-4),LEFT(D3,LEN(D3)-8)))</f>
        <v>2</v>
      </c>
      <c r="E5" s="80">
        <f t="shared" si="2"/>
        <v>3</v>
      </c>
      <c r="F5" s="80">
        <f t="shared" si="2"/>
        <v>4</v>
      </c>
      <c r="G5" s="80" t="str">
        <f t="shared" si="2"/>
        <v>5</v>
      </c>
      <c r="H5" s="80" t="str">
        <f t="shared" si="2"/>
        <v>5</v>
      </c>
      <c r="I5" s="80" t="str">
        <f t="shared" si="2"/>
        <v>5</v>
      </c>
      <c r="J5" s="80" t="str">
        <f t="shared" si="2"/>
        <v>5</v>
      </c>
      <c r="K5" s="80" t="str">
        <f t="shared" si="2"/>
        <v>6</v>
      </c>
      <c r="L5" s="80" t="str">
        <f t="shared" si="2"/>
        <v>6</v>
      </c>
      <c r="M5" s="80" t="str">
        <f t="shared" ref="M5:N5" si="3">IF(LEN(M3)&lt;4,M3,IF(LEN(M3)&lt;8,LEFT(M3,LEN(M3)-4),LEFT(M3,LEN(M3)-8)))</f>
        <v>6</v>
      </c>
      <c r="N5" s="80" t="str">
        <f t="shared" si="3"/>
        <v>6</v>
      </c>
    </row>
    <row r="6" spans="2:14" x14ac:dyDescent="0.25">
      <c r="B6" s="81" t="s">
        <v>78</v>
      </c>
      <c r="C6" s="80">
        <f t="shared" ref="C6:L6" si="4">C4*C2</f>
        <v>75</v>
      </c>
      <c r="D6" s="80">
        <f t="shared" si="4"/>
        <v>83.333333333333343</v>
      </c>
      <c r="E6" s="80">
        <f t="shared" si="4"/>
        <v>100</v>
      </c>
      <c r="F6" s="80">
        <f t="shared" si="4"/>
        <v>75</v>
      </c>
      <c r="G6" s="80">
        <f t="shared" si="4"/>
        <v>8.3333333333333321</v>
      </c>
      <c r="H6" s="80">
        <f t="shared" si="4"/>
        <v>33.333333333333329</v>
      </c>
      <c r="I6" s="80">
        <f t="shared" si="4"/>
        <v>175</v>
      </c>
      <c r="J6" s="80">
        <f t="shared" si="4"/>
        <v>66.666666666666657</v>
      </c>
      <c r="K6" s="80">
        <f t="shared" si="4"/>
        <v>0</v>
      </c>
      <c r="L6" s="80">
        <f t="shared" si="4"/>
        <v>66.666666666666657</v>
      </c>
      <c r="M6" s="80">
        <f t="shared" ref="M6:N6" si="5">M4*M2</f>
        <v>75</v>
      </c>
      <c r="N6" s="80">
        <f t="shared" si="5"/>
        <v>33.333333333333329</v>
      </c>
    </row>
    <row r="7" spans="2:14" x14ac:dyDescent="0.25">
      <c r="C7" s="84" t="str">
        <f>АнализКл!C7</f>
        <v>КДР по обществознанию (10 кл.) 15.03.2019</v>
      </c>
      <c r="D7" s="84"/>
      <c r="E7" s="84"/>
      <c r="F7" s="84"/>
      <c r="G7" s="84"/>
      <c r="H7" s="84"/>
    </row>
    <row r="8" spans="2:14" x14ac:dyDescent="0.25">
      <c r="C8" s="84" t="s">
        <v>70</v>
      </c>
      <c r="D8" s="84" t="s">
        <v>77</v>
      </c>
      <c r="E8" s="84"/>
      <c r="F8" s="84"/>
      <c r="G8" s="84"/>
      <c r="H8" s="84"/>
    </row>
    <row r="9" spans="2:14" ht="21" x14ac:dyDescent="0.35">
      <c r="F9" s="79" t="str">
        <f>IF(COUNTIF(C2:S2,"")=0,"","Введите уровень успешности каждого задания")</f>
        <v>Введите уровень успешности каждого задания</v>
      </c>
    </row>
    <row r="10" spans="2:14" ht="63" x14ac:dyDescent="0.25">
      <c r="B10" s="67" t="s">
        <v>60</v>
      </c>
      <c r="C10" s="67" t="str">
        <f>АнализКл!C10</f>
        <v>Проверяемые элементы содержания</v>
      </c>
      <c r="D10" s="67" t="str">
        <f>АнализКл!D10</f>
        <v>Код контролируемого  элемента</v>
      </c>
      <c r="E10" s="67" t="str">
        <f>АнализКл!E10</f>
        <v>Код проверяемого  умения</v>
      </c>
      <c r="F10" s="67" t="str">
        <f>АнализКл!F10</f>
        <v>Уровень сложности задания</v>
      </c>
      <c r="G10" s="78" t="s">
        <v>62</v>
      </c>
      <c r="H10" s="78" t="s">
        <v>61</v>
      </c>
      <c r="I10" s="78" t="s">
        <v>63</v>
      </c>
      <c r="J10" s="78" t="s">
        <v>74</v>
      </c>
    </row>
    <row r="11" spans="2:14" ht="31.5" x14ac:dyDescent="0.25">
      <c r="B11" s="77">
        <f>АнализКл!B11</f>
        <v>1</v>
      </c>
      <c r="C11" s="71" t="str">
        <f>АнализКл!C11</f>
        <v>Сведения по теории и истории литературы</v>
      </c>
      <c r="D11" s="68" t="str">
        <f>АнализКл!D11</f>
        <v>1.1-1.14</v>
      </c>
      <c r="E11" s="68" t="str">
        <f>АнализКл!E11</f>
        <v>1.1, 1.2, 1.5, 1.6, 2.1, 2.2, 2.5, 3.1</v>
      </c>
      <c r="F11" s="68" t="str">
        <f>АнализКл!F11</f>
        <v>Б</v>
      </c>
      <c r="G11" s="68">
        <f>АнализКл!G11</f>
        <v>1</v>
      </c>
      <c r="H11" s="69">
        <f t="shared" ref="H11:H16" si="6">IF(I11="","",I11*G11)</f>
        <v>0.75</v>
      </c>
      <c r="I11" s="76">
        <f>IF(COUNTIFS($C$5:$N$5,$B11,$C$2:$N$2,"")=0,SUMIFS($C$6:$N$6,$C$5:$N$5,$B11)/$G11/100,"")</f>
        <v>0.75</v>
      </c>
      <c r="J11" s="66" t="str">
        <f t="shared" ref="J11:J16" si="7">IF(I11="",$F$9,IF(I11&gt;=$A$23,$C$23,IF(I11&gt;=$A$22,$C$22,IF(I11&gt;=$A$21,$C$21,IF(I11&gt;=$A$20,$C$20,$C$19)))))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4" ht="31.5" x14ac:dyDescent="0.25">
      <c r="B12" s="77">
        <f>АнализКл!B12</f>
        <v>2</v>
      </c>
      <c r="C12" s="71" t="str">
        <f>АнализКл!C12</f>
        <v>Сведения по теории и истории литературы</v>
      </c>
      <c r="D12" s="68" t="str">
        <f>АнализКл!D12</f>
        <v>1.1-1.14</v>
      </c>
      <c r="E12" s="68" t="str">
        <f>АнализКл!E12</f>
        <v>1.1, 1.2, 1.5, 1.6, 2.1, 2.2, 2.5, 3.1</v>
      </c>
      <c r="F12" s="68" t="str">
        <f>АнализКл!F12</f>
        <v>Б</v>
      </c>
      <c r="G12" s="68">
        <f>АнализКл!G12</f>
        <v>1</v>
      </c>
      <c r="H12" s="69">
        <f t="shared" si="6"/>
        <v>0.83333333333333348</v>
      </c>
      <c r="I12" s="76">
        <f t="shared" ref="I12:I16" si="8">IF(COUNTIFS($C$5:$N$5,$B12,$C$2:$N$2,"")=0,SUMIFS($C$6:$N$6,$C$5:$N$5,$B12)/$G12/100,"")</f>
        <v>0.83333333333333348</v>
      </c>
      <c r="J12" s="66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31.5" x14ac:dyDescent="0.25">
      <c r="B13" s="77">
        <f>АнализКл!B13</f>
        <v>3</v>
      </c>
      <c r="C13" s="71" t="str">
        <f>АнализКл!C13</f>
        <v>Сведения по теории и истории литературы</v>
      </c>
      <c r="D13" s="68" t="str">
        <f>АнализКл!D13</f>
        <v>1.1-1.14</v>
      </c>
      <c r="E13" s="68" t="str">
        <f>АнализКл!E13</f>
        <v>1.1, 1.2, 1.5, 1.6, 2.1, 2.2, 2.5, 3.1</v>
      </c>
      <c r="F13" s="68" t="str">
        <f>АнализКл!F13</f>
        <v>Б</v>
      </c>
      <c r="G13" s="68">
        <f>АнализКл!G13</f>
        <v>1</v>
      </c>
      <c r="H13" s="69">
        <f t="shared" si="6"/>
        <v>1</v>
      </c>
      <c r="I13" s="76">
        <f t="shared" si="8"/>
        <v>1</v>
      </c>
      <c r="J13" s="66" t="str">
        <f t="shared" si="7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4" ht="31.5" x14ac:dyDescent="0.25">
      <c r="B14" s="77">
        <f>АнализКл!B14</f>
        <v>4</v>
      </c>
      <c r="C14" s="71" t="str">
        <f>АнализКл!C14</f>
        <v>Сведения по теории и истории литературы</v>
      </c>
      <c r="D14" s="68" t="str">
        <f>АнализКл!D14</f>
        <v>1.1-1.14</v>
      </c>
      <c r="E14" s="68" t="str">
        <f>АнализКл!E14</f>
        <v>1.1, 1.2, 1.5, 1.6, 2.1, 2.2, 2.5, 3.1</v>
      </c>
      <c r="F14" s="68" t="str">
        <f>АнализКл!F14</f>
        <v>Б</v>
      </c>
      <c r="G14" s="68">
        <f>АнализКл!G14</f>
        <v>1</v>
      </c>
      <c r="H14" s="69">
        <f t="shared" si="6"/>
        <v>0.75</v>
      </c>
      <c r="I14" s="76">
        <f t="shared" si="8"/>
        <v>0.75</v>
      </c>
      <c r="J14" s="66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4" ht="63" x14ac:dyDescent="0.25">
      <c r="B15" s="77">
        <f>АнализКл!B15</f>
        <v>5</v>
      </c>
      <c r="C15" s="71" t="str">
        <f>АнализКл!C15</f>
        <v>Роль и место данного фрагмента в эпическом произведении; тематика,
проблематика и образность лирического произведения</v>
      </c>
      <c r="D15" s="68" t="str">
        <f>АнализКл!D15</f>
        <v>2.1, 4.2, 4.11, 5.4</v>
      </c>
      <c r="E15" s="68" t="str">
        <f>АнализКл!E15</f>
        <v>2.4, 2.5, 2.6, 2.8, 2.9, 3.1</v>
      </c>
      <c r="F15" s="68" t="str">
        <f>АнализКл!F15</f>
        <v>П</v>
      </c>
      <c r="G15" s="68">
        <f>АнализКл!G15</f>
        <v>4</v>
      </c>
      <c r="H15" s="69">
        <f t="shared" si="6"/>
        <v>2.833333333333333</v>
      </c>
      <c r="I15" s="76">
        <f t="shared" si="8"/>
        <v>0.70833333333333326</v>
      </c>
      <c r="J15" s="66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4" ht="31.5" x14ac:dyDescent="0.25">
      <c r="B16" s="77">
        <f>АнализКл!B16</f>
        <v>6</v>
      </c>
      <c r="C16" s="71" t="str">
        <f>АнализКл!C16</f>
        <v>Включение анализируемого материала в литературный контекст</v>
      </c>
      <c r="D16" s="68" t="str">
        <f>АнализКл!D16</f>
        <v>2.1-8.3</v>
      </c>
      <c r="E16" s="68" t="str">
        <f>АнализКл!E16</f>
        <v>1.4, 2.4, 2.7, 2.9, 3.1</v>
      </c>
      <c r="F16" s="68" t="str">
        <f>АнализКл!F16</f>
        <v>П</v>
      </c>
      <c r="G16" s="68">
        <f>АнализКл!G16</f>
        <v>4</v>
      </c>
      <c r="H16" s="69">
        <f t="shared" si="6"/>
        <v>1.75</v>
      </c>
      <c r="I16" s="76">
        <f t="shared" si="8"/>
        <v>0.4375</v>
      </c>
      <c r="J16" s="66" t="str">
        <f t="shared" si="7"/>
        <v>Данный элемент содержания усвоен на низком уровне. Требуется коррекция.</v>
      </c>
    </row>
    <row r="18" spans="1:3" ht="15.75" x14ac:dyDescent="0.25">
      <c r="A18" s="75" t="s">
        <v>73</v>
      </c>
      <c r="B18" s="75" t="s">
        <v>72</v>
      </c>
      <c r="C18" s="74" t="s">
        <v>64</v>
      </c>
    </row>
    <row r="19" spans="1:3" ht="15.75" x14ac:dyDescent="0.25">
      <c r="A19" s="73">
        <v>0</v>
      </c>
      <c r="B19" s="73">
        <f>A20-0.01</f>
        <v>0.28999999999999998</v>
      </c>
      <c r="C19" s="72" t="s">
        <v>65</v>
      </c>
    </row>
    <row r="20" spans="1:3" ht="15.75" x14ac:dyDescent="0.25">
      <c r="A20" s="73">
        <v>0.3</v>
      </c>
      <c r="B20" s="73">
        <f>A21-0.01</f>
        <v>0.49</v>
      </c>
      <c r="C20" s="72" t="s">
        <v>66</v>
      </c>
    </row>
    <row r="21" spans="1:3" ht="15.75" x14ac:dyDescent="0.25">
      <c r="A21" s="73">
        <v>0.5</v>
      </c>
      <c r="B21" s="73">
        <f>A22-0.01</f>
        <v>0.69</v>
      </c>
      <c r="C21" s="72" t="s">
        <v>75</v>
      </c>
    </row>
    <row r="22" spans="1:3" ht="15.75" x14ac:dyDescent="0.25">
      <c r="A22" s="73">
        <v>0.7</v>
      </c>
      <c r="B22" s="73">
        <f>A23-0.01</f>
        <v>0.89</v>
      </c>
      <c r="C22" s="72" t="s">
        <v>67</v>
      </c>
    </row>
    <row r="23" spans="1:3" ht="15.75" x14ac:dyDescent="0.25">
      <c r="A23" s="73">
        <v>0.9</v>
      </c>
      <c r="B23" s="73">
        <v>1</v>
      </c>
      <c r="C23" s="72" t="s">
        <v>68</v>
      </c>
    </row>
    <row r="43" spans="5:5" x14ac:dyDescent="0.25">
      <c r="E43" s="55">
        <v>25</v>
      </c>
    </row>
  </sheetData>
  <sheetProtection password="F325" sheet="1" objects="1" scenarios="1" formatColumns="0" formatRows="0"/>
  <mergeCells count="1">
    <mergeCell ref="C1:J1"/>
  </mergeCells>
  <conditionalFormatting sqref="A19:C20 J11:J16">
    <cfRule type="expression" dxfId="0" priority="2">
      <formula>$I11&lt;$A$21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2019-03-27T13:41:29Z</dcterms:modified>
</cp:coreProperties>
</file>